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2767" windowWidth="9648" windowHeight="9120" activeTab="0"/>
  </bookViews>
  <sheets>
    <sheet name="2020" sheetId="1" r:id="rId1"/>
  </sheets>
  <definedNames>
    <definedName name="_xlnm.Print_Area" localSheetId="0">'2020'!$A$1:$E$45</definedName>
  </definedNames>
  <calcPr fullCalcOnLoad="1"/>
</workbook>
</file>

<file path=xl/sharedStrings.xml><?xml version="1.0" encoding="utf-8"?>
<sst xmlns="http://schemas.openxmlformats.org/spreadsheetml/2006/main" count="71" uniqueCount="49">
  <si>
    <t>Line</t>
  </si>
  <si>
    <t>Projected</t>
  </si>
  <si>
    <t>Item</t>
  </si>
  <si>
    <t>Actual</t>
  </si>
  <si>
    <t xml:space="preserve">Budget </t>
  </si>
  <si>
    <t>TOTAL INCOME</t>
  </si>
  <si>
    <t>SUBTOTAL</t>
  </si>
  <si>
    <t>UTILITIES</t>
  </si>
  <si>
    <t>ELECTRIC</t>
  </si>
  <si>
    <t>TOTAL OPERATING COSTS</t>
  </si>
  <si>
    <t>TOTAL EXPENSES</t>
  </si>
  <si>
    <t>INCOME</t>
  </si>
  <si>
    <t>EXPENSES</t>
  </si>
  <si>
    <t>MANAGEMENT FEE</t>
  </si>
  <si>
    <t>MAINTENANCE ASSESSMENTS</t>
  </si>
  <si>
    <t>OTHER INCOME</t>
  </si>
  <si>
    <t xml:space="preserve"> </t>
  </si>
  <si>
    <r>
      <t>T</t>
    </r>
    <r>
      <rPr>
        <b/>
        <i/>
        <sz val="10"/>
        <rFont val="Arial"/>
        <family val="2"/>
      </rPr>
      <t xml:space="preserve">OTAL RESERVE </t>
    </r>
    <r>
      <rPr>
        <b/>
        <i/>
        <sz val="10"/>
        <rFont val="Arial"/>
        <family val="2"/>
      </rPr>
      <t>SUBTOTAL</t>
    </r>
  </si>
  <si>
    <t>BAD DEBT EXPENSE</t>
  </si>
  <si>
    <t>PEST CONTROL</t>
  </si>
  <si>
    <t>LATE FEES</t>
  </si>
  <si>
    <t>Adopted</t>
  </si>
  <si>
    <t>Based on 236 Units</t>
  </si>
  <si>
    <t>RESERVES</t>
  </si>
  <si>
    <t>POOLED RESERVES</t>
  </si>
  <si>
    <t>CAPITAL CONTRIBUTION</t>
  </si>
  <si>
    <t>GROUNDS/LANDSCAPING</t>
  </si>
  <si>
    <t>LANDSCAPE CONTRACT</t>
  </si>
  <si>
    <t>MULCH REPLACEMENT</t>
  </si>
  <si>
    <t>IRRIGATION MAINTENANCE</t>
  </si>
  <si>
    <t>GENERAL MAINTENANCE</t>
  </si>
  <si>
    <t>EXT. PRESSURE WASH</t>
  </si>
  <si>
    <t>ADMINISTRATIVE</t>
  </si>
  <si>
    <t>INSURANCE</t>
  </si>
  <si>
    <t>LEGAL/PROFESSIONAL</t>
  </si>
  <si>
    <t>CPA/TAXES/FEES/LICENSES</t>
  </si>
  <si>
    <t>ADMIN/POSTAGE/WEB</t>
  </si>
  <si>
    <t>RESERVE STUDY</t>
  </si>
  <si>
    <t>BANK SERVICE CHARGE</t>
  </si>
  <si>
    <t>STATUTORY RESERVES</t>
  </si>
  <si>
    <t>BANK INTEREST EARNED</t>
  </si>
  <si>
    <t>LANDSCAPE MAINT.</t>
  </si>
  <si>
    <t xml:space="preserve"> </t>
  </si>
  <si>
    <r>
      <t>A</t>
    </r>
    <r>
      <rPr>
        <sz val="10"/>
        <rFont val="Arial"/>
        <family val="2"/>
      </rPr>
      <t>cutal</t>
    </r>
  </si>
  <si>
    <t xml:space="preserve"> </t>
  </si>
  <si>
    <t xml:space="preserve">PER UNIT PER MONTH </t>
  </si>
  <si>
    <t>TOWNS AT LAKESIDE ASSOCIATION, INC.</t>
  </si>
  <si>
    <t>Janaury 1, 2021 through December 31, 2021</t>
  </si>
  <si>
    <t>Proposed Budget for 2021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</si>
</sst>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₩&quot;#,##0;\-&quot;₩&quot;#,##0"/>
    <numFmt numFmtId="169" formatCode="&quot;₩&quot;#,##0;[Red]\-&quot;₩&quot;#,##0"/>
    <numFmt numFmtId="170" formatCode="&quot;₩&quot;#,##0.00;\-&quot;₩&quot;#,##0.00"/>
    <numFmt numFmtId="171" formatCode="&quot;₩&quot;#,##0.00;[Red]\-&quot;₩&quot;#,##0.00"/>
    <numFmt numFmtId="172" formatCode="_-&quot;₩&quot;* #,##0_-;\-&quot;₩&quot;* #,##0_-;_-&quot;₩&quot;* &quot;-&quot;_-;_-@_-"/>
    <numFmt numFmtId="173" formatCode="_-* #,##0_-;\-* #,##0_-;_-* &quot;-&quot;_-;_-@_-"/>
    <numFmt numFmtId="174" formatCode="_-&quot;₩&quot;* #,##0.00_-;\-&quot;₩&quot;* #,##0.00_-;_-&quot;₩&quot;* &quot;-&quot;??_-;_-@_-"/>
    <numFmt numFmtId="175" formatCode="_-* #,##0.00_-;\-* #,##0.00_-;_-* &quot;-&quot;??_-;_-@_-"/>
    <numFmt numFmtId="176" formatCode="#,##0.00_ "/>
    <numFmt numFmtId="177" formatCode="&quot;$&quot;#,##0.0000_);\(&quot;$&quot;#,##0.0000\)"/>
    <numFmt numFmtId="178" formatCode="&quot;$&quot;#,##0.000_);\(&quot;$&quot;#,##0.000\)"/>
    <numFmt numFmtId="179" formatCode="0.0%"/>
    <numFmt numFmtId="180" formatCode="&quot;$&quot;#,##0.00"/>
    <numFmt numFmtId="181" formatCode="m&quot;월&quot;\ d&quot;일&quot;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u val="single"/>
      <sz val="10"/>
      <color indexed="20"/>
      <name val="Arial"/>
      <family val="2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u val="single"/>
      <sz val="10"/>
      <color indexed="12"/>
      <name val="Arial"/>
      <family val="2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11"/>
      <color theme="1"/>
      <name val="맑은 고딕"/>
      <family val="3"/>
    </font>
    <font>
      <sz val="11"/>
      <color theme="0"/>
      <name val="맑은 고딕"/>
      <family val="3"/>
    </font>
    <font>
      <sz val="11"/>
      <color rgb="FF9C0006"/>
      <name val="맑은 고딕"/>
      <family val="3"/>
    </font>
    <font>
      <b/>
      <sz val="11"/>
      <color rgb="FFFA7D00"/>
      <name val="맑은 고딕"/>
      <family val="3"/>
    </font>
    <font>
      <b/>
      <sz val="11"/>
      <color theme="0"/>
      <name val="맑은 고딕"/>
      <family val="3"/>
    </font>
    <font>
      <i/>
      <sz val="11"/>
      <color rgb="FF7F7F7F"/>
      <name val="맑은 고딕"/>
      <family val="3"/>
    </font>
    <font>
      <u val="single"/>
      <sz val="10"/>
      <color theme="11"/>
      <name val="Arial"/>
      <family val="2"/>
    </font>
    <font>
      <sz val="11"/>
      <color rgb="FF006100"/>
      <name val="맑은 고딕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u val="single"/>
      <sz val="10"/>
      <color theme="10"/>
      <name val="Arial"/>
      <family val="2"/>
    </font>
    <font>
      <sz val="11"/>
      <color rgb="FF3F3F76"/>
      <name val="맑은 고딕"/>
      <family val="3"/>
    </font>
    <font>
      <sz val="11"/>
      <color rgb="FFFA7D00"/>
      <name val="맑은 고딕"/>
      <family val="3"/>
    </font>
    <font>
      <sz val="11"/>
      <color rgb="FF9C6500"/>
      <name val="맑은 고딕"/>
      <family val="3"/>
    </font>
    <font>
      <b/>
      <sz val="11"/>
      <color rgb="FF3F3F3F"/>
      <name val="맑은 고딕"/>
      <family val="3"/>
    </font>
    <font>
      <b/>
      <sz val="18"/>
      <color theme="3"/>
      <name val="맑은 고딕"/>
      <family val="3"/>
    </font>
    <font>
      <b/>
      <sz val="11"/>
      <color theme="1"/>
      <name val="맑은 고딕"/>
      <family val="3"/>
    </font>
    <font>
      <sz val="11"/>
      <color rgb="FFFF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4" fontId="0" fillId="0" borderId="11" xfId="0" applyNumberFormat="1" applyFont="1" applyFill="1" applyBorder="1" applyAlignment="1" applyProtection="1">
      <alignment horizontal="center"/>
      <protection locked="0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left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1" fontId="3" fillId="34" borderId="11" xfId="0" applyNumberFormat="1" applyFont="1" applyFill="1" applyBorder="1" applyAlignment="1" applyProtection="1">
      <alignment horizontal="left"/>
      <protection locked="0"/>
    </xf>
    <xf numFmtId="1" fontId="3" fillId="34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1" fillId="33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" fontId="3" fillId="0" borderId="11" xfId="0" applyNumberFormat="1" applyFont="1" applyFill="1" applyBorder="1" applyAlignment="1" applyProtection="1">
      <alignment horizontal="left"/>
      <protection locked="0"/>
    </xf>
    <xf numFmtId="180" fontId="0" fillId="0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ill="1" applyBorder="1" applyAlignment="1" applyProtection="1">
      <alignment horizontal="right"/>
      <protection locked="0"/>
    </xf>
    <xf numFmtId="180" fontId="0" fillId="35" borderId="11" xfId="0" applyNumberFormat="1" applyFont="1" applyFill="1" applyBorder="1" applyAlignment="1" applyProtection="1">
      <alignment horizontal="center"/>
      <protection locked="0"/>
    </xf>
    <xf numFmtId="180" fontId="0" fillId="35" borderId="11" xfId="0" applyNumberFormat="1" applyFont="1" applyFill="1" applyBorder="1" applyAlignment="1" applyProtection="1">
      <alignment horizontal="right"/>
      <protection locked="0"/>
    </xf>
    <xf numFmtId="180" fontId="0" fillId="33" borderId="11" xfId="0" applyNumberFormat="1" applyFont="1" applyFill="1" applyBorder="1" applyAlignment="1" applyProtection="1">
      <alignment horizontal="left"/>
      <protection locked="0"/>
    </xf>
    <xf numFmtId="180" fontId="0" fillId="34" borderId="11" xfId="0" applyNumberFormat="1" applyFont="1" applyFill="1" applyBorder="1" applyAlignment="1" applyProtection="1">
      <alignment horizontal="left"/>
      <protection locked="0"/>
    </xf>
    <xf numFmtId="180" fontId="0" fillId="0" borderId="11" xfId="44" applyNumberFormat="1" applyFont="1" applyFill="1" applyBorder="1" applyAlignment="1" applyProtection="1">
      <alignment/>
      <protection locked="0"/>
    </xf>
    <xf numFmtId="180" fontId="0" fillId="0" borderId="12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4" fontId="6" fillId="0" borderId="0" xfId="44" applyFon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180" fontId="0" fillId="0" borderId="0" xfId="0" applyNumberFormat="1" applyAlignment="1">
      <alignment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1" xfId="0" applyNumberForma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35.8515625" style="0" customWidth="1"/>
    <col min="2" max="2" width="13.8515625" style="0" bestFit="1" customWidth="1"/>
    <col min="3" max="3" width="13.8515625" style="0" customWidth="1"/>
    <col min="4" max="4" width="12.8515625" style="0" bestFit="1" customWidth="1"/>
    <col min="5" max="5" width="16.140625" style="0" customWidth="1"/>
    <col min="6" max="6" width="9.140625" style="0" bestFit="1" customWidth="1"/>
  </cols>
  <sheetData>
    <row r="1" spans="1:5" ht="15">
      <c r="A1" s="11" t="s">
        <v>46</v>
      </c>
      <c r="B1" s="1"/>
      <c r="C1" s="1"/>
      <c r="D1" s="1"/>
      <c r="E1" s="1"/>
    </row>
    <row r="2" spans="1:5" ht="12.75">
      <c r="A2" s="15" t="s">
        <v>48</v>
      </c>
      <c r="B2" s="1"/>
      <c r="C2" s="1"/>
      <c r="D2" s="1"/>
      <c r="E2" s="1"/>
    </row>
    <row r="3" spans="1:5" ht="13.5" thickBot="1">
      <c r="A3" s="15" t="s">
        <v>47</v>
      </c>
      <c r="B3" s="1"/>
      <c r="C3" s="1"/>
      <c r="D3" s="1" t="s">
        <v>22</v>
      </c>
      <c r="E3" s="1"/>
    </row>
    <row r="4" spans="1:5" ht="13.5" thickTop="1">
      <c r="A4" s="3" t="s">
        <v>0</v>
      </c>
      <c r="B4" s="17" t="s">
        <v>21</v>
      </c>
      <c r="C4" s="17"/>
      <c r="D4" s="3" t="s">
        <v>1</v>
      </c>
      <c r="E4" s="17" t="s">
        <v>21</v>
      </c>
    </row>
    <row r="5" spans="1:5" ht="12.75">
      <c r="A5" s="4" t="s">
        <v>2</v>
      </c>
      <c r="B5" s="4" t="s">
        <v>4</v>
      </c>
      <c r="C5" s="35" t="s">
        <v>43</v>
      </c>
      <c r="D5" s="4" t="s">
        <v>3</v>
      </c>
      <c r="E5" s="4" t="s">
        <v>4</v>
      </c>
    </row>
    <row r="6" spans="1:5" ht="12.75">
      <c r="A6" s="4"/>
      <c r="B6" s="4">
        <v>2020</v>
      </c>
      <c r="C6" s="36">
        <v>44074</v>
      </c>
      <c r="D6" s="5">
        <v>44196</v>
      </c>
      <c r="E6" s="4">
        <v>2021</v>
      </c>
    </row>
    <row r="7" spans="1:5" ht="12.75">
      <c r="A7" s="13" t="s">
        <v>11</v>
      </c>
      <c r="B7" s="6"/>
      <c r="C7" s="6"/>
      <c r="D7" s="6"/>
      <c r="E7" s="6"/>
    </row>
    <row r="8" spans="1:7" ht="12.75">
      <c r="A8" s="7" t="s">
        <v>14</v>
      </c>
      <c r="B8" s="40">
        <v>325680</v>
      </c>
      <c r="C8" s="21">
        <v>219995</v>
      </c>
      <c r="D8" s="22">
        <v>311520</v>
      </c>
      <c r="E8" s="21">
        <f>E13-E12-E11-E10-E9</f>
        <v>339840</v>
      </c>
      <c r="F8" t="s">
        <v>44</v>
      </c>
      <c r="G8" s="39" t="s">
        <v>44</v>
      </c>
    </row>
    <row r="9" spans="1:5" ht="12.75">
      <c r="A9" s="7" t="s">
        <v>25</v>
      </c>
      <c r="B9" s="41">
        <v>4500</v>
      </c>
      <c r="C9" s="21">
        <v>5400</v>
      </c>
      <c r="D9" s="22">
        <f>C9/8*12</f>
        <v>8100</v>
      </c>
      <c r="E9" s="22">
        <v>4500</v>
      </c>
    </row>
    <row r="10" spans="1:5" ht="12.75">
      <c r="A10" s="14" t="s">
        <v>20</v>
      </c>
      <c r="B10" s="22" t="s">
        <v>44</v>
      </c>
      <c r="C10" s="22">
        <v>1625</v>
      </c>
      <c r="D10" s="22">
        <f>C10/8*12</f>
        <v>2437.5</v>
      </c>
      <c r="E10" s="22">
        <v>0</v>
      </c>
    </row>
    <row r="11" spans="1:5" ht="12.75">
      <c r="A11" s="7" t="s">
        <v>15</v>
      </c>
      <c r="B11" s="21"/>
      <c r="C11" s="22">
        <v>1439</v>
      </c>
      <c r="D11" s="22">
        <f>C11/8*12</f>
        <v>2158.5</v>
      </c>
      <c r="E11" s="21">
        <v>2000</v>
      </c>
    </row>
    <row r="12" spans="1:5" ht="12.75">
      <c r="A12" s="12" t="s">
        <v>40</v>
      </c>
      <c r="B12" s="34"/>
      <c r="C12" s="34">
        <v>1440</v>
      </c>
      <c r="D12" s="22">
        <v>1440</v>
      </c>
      <c r="E12" s="34">
        <v>0</v>
      </c>
    </row>
    <row r="13" spans="1:5" ht="12.75">
      <c r="A13" s="8" t="s">
        <v>5</v>
      </c>
      <c r="B13" s="24">
        <v>316280</v>
      </c>
      <c r="C13" s="24">
        <f>SUM(C8:C12)</f>
        <v>229899</v>
      </c>
      <c r="D13" s="23">
        <f>SUM(D8:D12)</f>
        <v>325656</v>
      </c>
      <c r="E13" s="24">
        <f>E44</f>
        <v>346340</v>
      </c>
    </row>
    <row r="14" spans="1:5" ht="12.75">
      <c r="A14" s="13" t="s">
        <v>12</v>
      </c>
      <c r="B14" s="25"/>
      <c r="C14" s="25"/>
      <c r="D14" s="25"/>
      <c r="E14" s="25"/>
    </row>
    <row r="15" spans="1:5" ht="12.75">
      <c r="A15" s="9" t="s">
        <v>26</v>
      </c>
      <c r="B15" s="26"/>
      <c r="C15" s="26"/>
      <c r="D15" s="26"/>
      <c r="E15" s="26"/>
    </row>
    <row r="16" spans="1:8" ht="12.75">
      <c r="A16" s="7" t="s">
        <v>27</v>
      </c>
      <c r="B16" s="21">
        <v>70663</v>
      </c>
      <c r="C16" s="21">
        <v>45562</v>
      </c>
      <c r="D16" s="22">
        <f>C16/8*12</f>
        <v>68343</v>
      </c>
      <c r="E16" s="21">
        <f>5695*12</f>
        <v>68340</v>
      </c>
      <c r="H16">
        <f>0.03*12*236</f>
        <v>84.96</v>
      </c>
    </row>
    <row r="17" spans="1:5" ht="12.75">
      <c r="A17" s="7" t="s">
        <v>41</v>
      </c>
      <c r="B17" s="21">
        <v>25000</v>
      </c>
      <c r="C17" s="22">
        <v>3985</v>
      </c>
      <c r="D17" s="22">
        <f aca="true" t="shared" si="0" ref="D17:D22">C17/8*12</f>
        <v>5977.5</v>
      </c>
      <c r="E17" s="21">
        <v>20000</v>
      </c>
    </row>
    <row r="18" spans="1:5" ht="12.75">
      <c r="A18" s="7" t="s">
        <v>28</v>
      </c>
      <c r="B18" s="21">
        <v>13000</v>
      </c>
      <c r="C18" s="21">
        <v>0</v>
      </c>
      <c r="D18" s="22">
        <v>13000</v>
      </c>
      <c r="E18" s="21">
        <v>13000</v>
      </c>
    </row>
    <row r="19" spans="1:5" ht="12.75">
      <c r="A19" s="7" t="s">
        <v>29</v>
      </c>
      <c r="B19" s="21">
        <v>26061</v>
      </c>
      <c r="C19" s="21">
        <v>21955</v>
      </c>
      <c r="D19" s="22">
        <v>25000</v>
      </c>
      <c r="E19" s="21">
        <v>25000</v>
      </c>
    </row>
    <row r="20" spans="1:5" ht="12.75">
      <c r="A20" s="12" t="s">
        <v>30</v>
      </c>
      <c r="B20" s="27">
        <v>25000</v>
      </c>
      <c r="C20" s="27">
        <v>2417</v>
      </c>
      <c r="D20" s="22">
        <f t="shared" si="0"/>
        <v>3625.5</v>
      </c>
      <c r="E20" s="27">
        <f>25000-369.4</f>
        <v>24630.6</v>
      </c>
    </row>
    <row r="21" spans="1:5" ht="12.75">
      <c r="A21" s="12" t="s">
        <v>31</v>
      </c>
      <c r="B21" s="27">
        <v>15500</v>
      </c>
      <c r="C21" s="27">
        <v>0</v>
      </c>
      <c r="D21" s="22">
        <v>15000</v>
      </c>
      <c r="E21" s="27">
        <v>15500</v>
      </c>
    </row>
    <row r="22" spans="1:5" ht="12.75">
      <c r="A22" s="12" t="s">
        <v>19</v>
      </c>
      <c r="B22" s="27">
        <v>5000</v>
      </c>
      <c r="C22" s="27">
        <v>995</v>
      </c>
      <c r="D22" s="22">
        <f t="shared" si="0"/>
        <v>1492.5</v>
      </c>
      <c r="E22" s="27">
        <v>3000</v>
      </c>
    </row>
    <row r="23" spans="1:5" ht="12.75">
      <c r="A23" s="8" t="s">
        <v>6</v>
      </c>
      <c r="B23" s="24">
        <v>180224</v>
      </c>
      <c r="C23" s="24">
        <f>SUM(C16:C22)</f>
        <v>74914</v>
      </c>
      <c r="D23" s="24">
        <f>SUM(D16:D22)</f>
        <v>132438.5</v>
      </c>
      <c r="E23" s="24">
        <f>SUM(E16:E22)</f>
        <v>169470.6</v>
      </c>
    </row>
    <row r="24" spans="1:5" ht="12.75">
      <c r="A24" s="10" t="s">
        <v>7</v>
      </c>
      <c r="B24" s="26"/>
      <c r="C24" s="26"/>
      <c r="D24" s="26"/>
      <c r="E24" s="26"/>
    </row>
    <row r="25" spans="1:5" ht="12.75">
      <c r="A25" s="7" t="s">
        <v>8</v>
      </c>
      <c r="B25" s="21">
        <v>9500</v>
      </c>
      <c r="C25" s="21">
        <v>5355</v>
      </c>
      <c r="D25" s="22">
        <f>C25/8*12</f>
        <v>8032.5</v>
      </c>
      <c r="E25" s="21">
        <v>8500</v>
      </c>
    </row>
    <row r="26" spans="1:5" ht="12.75">
      <c r="A26" s="8" t="s">
        <v>6</v>
      </c>
      <c r="B26" s="24">
        <v>9500</v>
      </c>
      <c r="C26" s="24">
        <f>SUM(C25)</f>
        <v>5355</v>
      </c>
      <c r="D26" s="24">
        <f>SUM(D25:D25)</f>
        <v>8032.5</v>
      </c>
      <c r="E26" s="24">
        <f>SUM(E25:E25)</f>
        <v>8500</v>
      </c>
    </row>
    <row r="27" spans="1:5" ht="12.75">
      <c r="A27" s="10" t="s">
        <v>32</v>
      </c>
      <c r="B27" s="26"/>
      <c r="C27" s="26"/>
      <c r="D27" s="26"/>
      <c r="E27" s="26"/>
    </row>
    <row r="28" spans="1:5" ht="12.75">
      <c r="A28" s="7" t="s">
        <v>33</v>
      </c>
      <c r="B28" s="21">
        <v>9000</v>
      </c>
      <c r="C28" s="21">
        <v>5666</v>
      </c>
      <c r="D28" s="22">
        <f aca="true" t="shared" si="1" ref="D28:D35">C28/8*12</f>
        <v>8499</v>
      </c>
      <c r="E28" s="21">
        <v>9000</v>
      </c>
    </row>
    <row r="29" spans="1:5" ht="12.75">
      <c r="A29" s="7" t="s">
        <v>34</v>
      </c>
      <c r="B29" s="21">
        <v>5000</v>
      </c>
      <c r="C29" s="21">
        <v>5206</v>
      </c>
      <c r="D29" s="22">
        <f t="shared" si="1"/>
        <v>7809</v>
      </c>
      <c r="E29" s="21">
        <v>5000</v>
      </c>
    </row>
    <row r="30" spans="1:5" ht="12.75">
      <c r="A30" s="7" t="s">
        <v>13</v>
      </c>
      <c r="B30" s="21">
        <v>22980</v>
      </c>
      <c r="C30" s="21">
        <v>15320</v>
      </c>
      <c r="D30" s="22">
        <f t="shared" si="1"/>
        <v>22980</v>
      </c>
      <c r="E30" s="21">
        <f>D30*1.03</f>
        <v>23669.4</v>
      </c>
    </row>
    <row r="31" spans="1:5" ht="12.75">
      <c r="A31" s="7" t="s">
        <v>35</v>
      </c>
      <c r="B31" s="21">
        <v>5500</v>
      </c>
      <c r="C31" s="21">
        <v>4922</v>
      </c>
      <c r="D31" s="22">
        <v>4922</v>
      </c>
      <c r="E31" s="21">
        <v>5500</v>
      </c>
    </row>
    <row r="32" spans="1:5" ht="12.75">
      <c r="A32" s="7" t="s">
        <v>36</v>
      </c>
      <c r="B32" s="21">
        <v>3000</v>
      </c>
      <c r="C32" s="21">
        <v>2287</v>
      </c>
      <c r="D32" s="22">
        <v>3000</v>
      </c>
      <c r="E32" s="21">
        <v>3000</v>
      </c>
    </row>
    <row r="33" spans="1:5" ht="12.75">
      <c r="A33" s="7" t="s">
        <v>37</v>
      </c>
      <c r="B33" s="21">
        <v>0</v>
      </c>
      <c r="C33" s="21">
        <v>0</v>
      </c>
      <c r="D33" s="22">
        <f t="shared" si="1"/>
        <v>0</v>
      </c>
      <c r="E33" s="22">
        <v>0</v>
      </c>
    </row>
    <row r="34" spans="1:5" ht="12.75">
      <c r="A34" s="7" t="s">
        <v>18</v>
      </c>
      <c r="B34" s="21">
        <v>5000</v>
      </c>
      <c r="C34" s="21">
        <v>0</v>
      </c>
      <c r="D34" s="22">
        <f t="shared" si="1"/>
        <v>0</v>
      </c>
      <c r="E34" s="21">
        <v>20000</v>
      </c>
    </row>
    <row r="35" spans="1:5" ht="12.75">
      <c r="A35" s="7" t="s">
        <v>38</v>
      </c>
      <c r="B35" s="21">
        <v>700</v>
      </c>
      <c r="C35" s="21">
        <v>148</v>
      </c>
      <c r="D35" s="22">
        <f t="shared" si="1"/>
        <v>222</v>
      </c>
      <c r="E35" s="21">
        <v>700</v>
      </c>
    </row>
    <row r="36" spans="1:5" ht="12.75">
      <c r="A36" s="8" t="s">
        <v>6</v>
      </c>
      <c r="B36" s="24">
        <v>51180</v>
      </c>
      <c r="C36" s="24">
        <f>SUM(C28:C35)</f>
        <v>33549</v>
      </c>
      <c r="D36" s="24">
        <f>SUM(D28:D35)</f>
        <v>47432</v>
      </c>
      <c r="E36" s="24">
        <f>SUM(E28:E35)</f>
        <v>66869.4</v>
      </c>
    </row>
    <row r="37" spans="1:5" ht="12.75">
      <c r="A37" s="8"/>
      <c r="B37" s="24"/>
      <c r="C37" s="24"/>
      <c r="D37" s="24"/>
      <c r="E37" s="24"/>
    </row>
    <row r="38" spans="1:5" ht="12.75">
      <c r="A38" s="10" t="s">
        <v>23</v>
      </c>
      <c r="B38" s="26"/>
      <c r="C38" s="26"/>
      <c r="D38" s="26"/>
      <c r="E38" s="26"/>
    </row>
    <row r="39" spans="1:5" ht="12.75">
      <c r="A39" s="7" t="s">
        <v>24</v>
      </c>
      <c r="B39" s="21">
        <v>94600</v>
      </c>
      <c r="C39" s="21">
        <v>64333</v>
      </c>
      <c r="D39" s="22">
        <f>C39/8*12</f>
        <v>96499.5</v>
      </c>
      <c r="E39" s="21">
        <v>101500</v>
      </c>
    </row>
    <row r="40" spans="1:5" ht="12.75">
      <c r="A40" s="20" t="s">
        <v>17</v>
      </c>
      <c r="B40" s="24">
        <v>94600</v>
      </c>
      <c r="C40" s="24">
        <f>C39</f>
        <v>64333</v>
      </c>
      <c r="D40" s="24">
        <f>D39</f>
        <v>96499.5</v>
      </c>
      <c r="E40" s="24">
        <f>E39</f>
        <v>101500</v>
      </c>
    </row>
    <row r="41" spans="1:5" ht="13.5" thickBot="1">
      <c r="A41" s="32"/>
      <c r="B41" s="33"/>
      <c r="C41" s="33"/>
      <c r="D41" s="33"/>
      <c r="E41" s="33"/>
    </row>
    <row r="42" spans="1:5" ht="13.5" thickBot="1">
      <c r="A42" s="37" t="s">
        <v>9</v>
      </c>
      <c r="B42" s="28">
        <v>240904</v>
      </c>
      <c r="C42" s="28">
        <f>C23+C26+C36</f>
        <v>113818</v>
      </c>
      <c r="D42" s="28">
        <f>D23+D26+D36</f>
        <v>187903</v>
      </c>
      <c r="E42" s="28">
        <f>E23+E26+E36</f>
        <v>244840</v>
      </c>
    </row>
    <row r="43" spans="1:6" ht="13.5" thickBot="1">
      <c r="A43" s="37" t="s">
        <v>39</v>
      </c>
      <c r="B43" s="28">
        <v>96500</v>
      </c>
      <c r="C43" s="28">
        <v>63067</v>
      </c>
      <c r="D43" s="28">
        <f>D40</f>
        <v>96499.5</v>
      </c>
      <c r="E43" s="28">
        <f>E39</f>
        <v>101500</v>
      </c>
      <c r="F43" s="39" t="s">
        <v>44</v>
      </c>
    </row>
    <row r="44" spans="1:5" ht="13.5" thickBot="1">
      <c r="A44" s="37" t="s">
        <v>10</v>
      </c>
      <c r="B44" s="28">
        <v>335504</v>
      </c>
      <c r="C44" s="28">
        <f>SUM(C42:C43)</f>
        <v>176885</v>
      </c>
      <c r="D44" s="28">
        <f>D42+D39</f>
        <v>284402.5</v>
      </c>
      <c r="E44" s="28">
        <f>E42+E39</f>
        <v>346340</v>
      </c>
    </row>
    <row r="45" spans="1:5" ht="13.5" thickBot="1">
      <c r="A45" s="38" t="s">
        <v>45</v>
      </c>
      <c r="B45" s="28">
        <v>115</v>
      </c>
      <c r="C45" s="28"/>
      <c r="D45" s="28"/>
      <c r="E45" s="28">
        <f>E8/236/12</f>
        <v>120</v>
      </c>
    </row>
    <row r="46" spans="1:5" ht="12.75">
      <c r="A46" s="1"/>
      <c r="B46" s="29"/>
      <c r="C46" s="29"/>
      <c r="D46" s="29"/>
      <c r="E46" s="29"/>
    </row>
    <row r="47" spans="1:5" ht="13.5">
      <c r="A47" s="15"/>
      <c r="B47" s="30" t="s">
        <v>16</v>
      </c>
      <c r="C47" s="30"/>
      <c r="D47" s="31" t="s">
        <v>42</v>
      </c>
      <c r="E47" s="30" t="s">
        <v>44</v>
      </c>
    </row>
    <row r="48" spans="1:5" ht="13.5">
      <c r="A48" s="15"/>
      <c r="B48" s="30"/>
      <c r="C48" s="30"/>
      <c r="D48" s="31"/>
      <c r="E48" s="30" t="s">
        <v>44</v>
      </c>
    </row>
    <row r="49" spans="1:5" ht="12.75">
      <c r="A49" s="16" t="s">
        <v>16</v>
      </c>
      <c r="B49" s="2"/>
      <c r="C49" s="2"/>
      <c r="D49" s="2"/>
      <c r="E49" s="31" t="s">
        <v>44</v>
      </c>
    </row>
    <row r="50" spans="2:5" ht="12.75">
      <c r="B50" s="18" t="s">
        <v>16</v>
      </c>
      <c r="C50" s="18"/>
      <c r="D50" t="s">
        <v>16</v>
      </c>
      <c r="E50" s="18" t="s">
        <v>16</v>
      </c>
    </row>
    <row r="51" spans="2:5" ht="12.75">
      <c r="B51" s="19" t="s">
        <v>16</v>
      </c>
      <c r="C51" s="19"/>
      <c r="E51" s="19" t="s">
        <v>16</v>
      </c>
    </row>
    <row r="52" spans="2:5" ht="12.75">
      <c r="B52" t="s">
        <v>16</v>
      </c>
      <c r="E52" t="s">
        <v>16</v>
      </c>
    </row>
    <row r="53" spans="2:5" ht="12.75">
      <c r="B53" t="s">
        <v>16</v>
      </c>
      <c r="E53" t="s">
        <v>16</v>
      </c>
    </row>
    <row r="55" spans="2:5" ht="12.75">
      <c r="B55" t="s">
        <v>16</v>
      </c>
      <c r="E55" t="s">
        <v>16</v>
      </c>
    </row>
  </sheetData>
  <sheetProtection/>
  <printOptions/>
  <pageMargins left="0.68" right="0.07" top="0.984251968503937" bottom="0.44" header="0.5118110236220472" footer="0.511811023622047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</dc:creator>
  <cp:keywords/>
  <dc:description/>
  <cp:lastModifiedBy>Sunvast</cp:lastModifiedBy>
  <cp:lastPrinted>2018-10-24T17:46:55Z</cp:lastPrinted>
  <dcterms:created xsi:type="dcterms:W3CDTF">2007-07-09T17:24:54Z</dcterms:created>
  <dcterms:modified xsi:type="dcterms:W3CDTF">2020-10-12T15:15:42Z</dcterms:modified>
  <cp:category/>
  <cp:version/>
  <cp:contentType/>
  <cp:contentStatus/>
</cp:coreProperties>
</file>